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420" windowWidth="15075" windowHeight="8730"/>
  </bookViews>
  <sheets>
    <sheet name="4.10" sheetId="1" r:id="rId1"/>
    <sheet name="4.11" sheetId="2" r:id="rId2"/>
    <sheet name="4.12" sheetId="3" r:id="rId3"/>
  </sheets>
  <definedNames>
    <definedName name="GVKey">"companies=007435-01"</definedName>
    <definedName name="ListOffset" hidden="1">1</definedName>
    <definedName name="Set">" "</definedName>
    <definedName name="SPErrors">"NoErrors"</definedName>
    <definedName name="SPTemplateType">"SingleTicker"</definedName>
    <definedName name="SPWS_WBID">"69975D64-48F2-11D4-9F02-9150DCAB963E"</definedName>
    <definedName name="Ticker">"MW"</definedName>
  </definedNames>
  <calcPr calcId="145621"/>
  <customWorkbookViews>
    <customWorkbookView name="Marlena Pechan - Personal View" guid="{3C1B59D0-38E0-4BC4-A82E-F2E615CD242E}" mergeInterval="0" personalView="1" maximized="1" xWindow="1" yWindow="1" windowWidth="1436" windowHeight="675" activeSheetId="1" showComments="commIndAndComment"/>
  </customWorkbookViews>
</workbook>
</file>

<file path=xl/calcChain.xml><?xml version="1.0" encoding="utf-8"?>
<calcChain xmlns="http://schemas.openxmlformats.org/spreadsheetml/2006/main">
  <c r="F17" i="3"/>
  <c r="B13"/>
  <c r="B15" s="1"/>
  <c r="G12"/>
  <c r="C12"/>
  <c r="F11"/>
  <c r="F13" s="1"/>
  <c r="B11"/>
  <c r="G10"/>
  <c r="G9"/>
  <c r="G8"/>
  <c r="G11" s="1"/>
  <c r="G13" s="1"/>
  <c r="C8"/>
  <c r="C10" l="1"/>
  <c r="C9"/>
  <c r="C11" s="1"/>
  <c r="C13" s="1"/>
  <c r="C15" l="1"/>
  <c r="G16" s="1"/>
  <c r="G15" s="1"/>
  <c r="G17" s="1"/>
  <c r="C14"/>
</calcChain>
</file>

<file path=xl/sharedStrings.xml><?xml version="1.0" encoding="utf-8"?>
<sst xmlns="http://schemas.openxmlformats.org/spreadsheetml/2006/main" count="111" uniqueCount="99">
  <si>
    <t>Chapter 4 Problem 10</t>
  </si>
  <si>
    <t>a. Use the information below from Tournment Sporting Goods's annual financial statements to calculate the actual and sustainable growth rate for each year from 2010 - 2014.</t>
  </si>
  <si>
    <t>b. Do you think Tournment Sporting Goods is having a problem financing its growth? Is the increase in dividends a good idea for the company?</t>
  </si>
  <si>
    <r>
      <t>Tournment Sporting Goods</t>
    </r>
    <r>
      <rPr>
        <sz val="12"/>
        <rFont val="Times New Roman"/>
        <family val="1"/>
      </rPr>
      <t xml:space="preserve">  ($ in thousands)</t>
    </r>
  </si>
  <si>
    <t>Sales</t>
  </si>
  <si>
    <t>Net income</t>
  </si>
  <si>
    <t>Total assets</t>
  </si>
  <si>
    <t>Equity</t>
  </si>
  <si>
    <t>Dividends</t>
  </si>
  <si>
    <t>Chapter 4 Problem 11</t>
  </si>
  <si>
    <t xml:space="preserve">Problem 15, part f. in Chapter 3 asks you to construct a five year financial projection for Aquatic Supplies beginning in 2015. </t>
  </si>
  <si>
    <t>The five year projection appears below.</t>
  </si>
  <si>
    <t xml:space="preserve"> a.  Calculate Aquatic Supplies's sustainable and actual growth rates in these years.  </t>
  </si>
  <si>
    <t>b.  What do these numbers suggest to you?</t>
  </si>
  <si>
    <t>Aquatic Supplies Co. Five Year Projected Income Statements and Balance Sheets</t>
  </si>
  <si>
    <t>Income Statement (in $ millions)</t>
  </si>
  <si>
    <t>Pro Forma Forecasts 2015 - 2019</t>
  </si>
  <si>
    <t>Assumptions</t>
  </si>
  <si>
    <t>Cost of Goods Sold</t>
  </si>
  <si>
    <t>Gross Profit</t>
  </si>
  <si>
    <t>Selling, General, &amp; Administrative Exp.</t>
  </si>
  <si>
    <t>Operating Income Before Deprec.</t>
  </si>
  <si>
    <t>Depreciation, Depletion, &amp; Amortization</t>
  </si>
  <si>
    <t>Operating Profit</t>
  </si>
  <si>
    <t>Interest Expense</t>
  </si>
  <si>
    <t>initially constant</t>
  </si>
  <si>
    <t>Pretax Income</t>
  </si>
  <si>
    <t>Total Income Taxes</t>
  </si>
  <si>
    <t>Balance Sheet (in $ millions)</t>
  </si>
  <si>
    <t>ASSETS</t>
  </si>
  <si>
    <t>Cash &amp; Equivalents</t>
  </si>
  <si>
    <t>Account Receivable</t>
  </si>
  <si>
    <t>Inventories</t>
  </si>
  <si>
    <t>Prepaid Expenses</t>
  </si>
  <si>
    <t>no change</t>
  </si>
  <si>
    <t>Other Current Assets</t>
  </si>
  <si>
    <t>Total Current Assets</t>
  </si>
  <si>
    <t>Net Plant, Property &amp; Equipment</t>
  </si>
  <si>
    <t>Intangibles</t>
  </si>
  <si>
    <t>Other Assets</t>
  </si>
  <si>
    <t>TOTAL ASSETS</t>
  </si>
  <si>
    <t>LIABILITIES</t>
  </si>
  <si>
    <t>Accounts Payable</t>
  </si>
  <si>
    <t>Accrued Expenses</t>
  </si>
  <si>
    <t>Other Current Liabilities</t>
  </si>
  <si>
    <t>Total Current Liabilities</t>
  </si>
  <si>
    <t>Long Term Debt</t>
  </si>
  <si>
    <t>Accrued wages</t>
  </si>
  <si>
    <t>Total Liabilities</t>
  </si>
  <si>
    <t>EQUITY</t>
  </si>
  <si>
    <t>Common Stock</t>
  </si>
  <si>
    <t>Capital Surplus</t>
  </si>
  <si>
    <t>Retained Earnings</t>
  </si>
  <si>
    <t>no dividends paid so all income is retained</t>
  </si>
  <si>
    <t>Less: Treasury Stock</t>
  </si>
  <si>
    <t>TOTAL EQUITY</t>
  </si>
  <si>
    <t>TOTAL LIABILITIES &amp; EQUITY</t>
  </si>
  <si>
    <t>Chapter 4 Problem 12</t>
  </si>
  <si>
    <t>Ottawa Corporation</t>
  </si>
  <si>
    <t>Instructions:</t>
  </si>
  <si>
    <t>Financial Statements, 2013 and Projected 2014 ($ millions)</t>
  </si>
  <si>
    <t>Use the pro forma financial statements to answer the questions below.  Change the assumptions in the assumptions box as needed to answer the questions.  In addition to the assumptions listed on the spreadsheet, also assume that all asset accounts will grow at the same rate as sales, and that no new equity will be issued in 2014.</t>
  </si>
  <si>
    <t>INCOME STATEMENT</t>
  </si>
  <si>
    <t>BALANCE SHEET</t>
  </si>
  <si>
    <t>Questions:</t>
  </si>
  <si>
    <t>Actual</t>
  </si>
  <si>
    <t>Projected</t>
  </si>
  <si>
    <t>a. Enter a formula for external funding required in the first green box.  How much external financing does Ottawa need in 2014?</t>
  </si>
  <si>
    <t>b. Given your answer from (a), do you expect the sustainable growth rate to be greater than, less than, or equal to the sales growth rate for 2014?  Enter a formula for the sustainable growth rate in the second green box.  What is Ottawa’s sustainable growth rate?</t>
  </si>
  <si>
    <t>Cash</t>
  </si>
  <si>
    <t>c. At what rate does the actual sales growth rate equal the sustainable growth rate?  How much external financing is required at this growth rate?  (This can be determined by trial and error.)</t>
  </si>
  <si>
    <t>COGS</t>
  </si>
  <si>
    <t>Accounts receivable</t>
  </si>
  <si>
    <t>d. Return the sales growth rate to 15%.  Suppose Ottawa wants to solve the financing shortfall by increasing profit margin.  How low would the ratio of COGS/Sales have to go in order to make up the shortfall?  With COGS/Sales at this lower level, what is the sustainable growth rate?  (Hint: The Goal Seek tool can help you find this quickly.  Consult Excel Help if you are unfamiliar with the Goal Seek tool.)</t>
  </si>
  <si>
    <t>Operating expense</t>
  </si>
  <si>
    <t>Inventory</t>
  </si>
  <si>
    <t>e. Return COGS/Sales to 75%.  Now suppose Ottawa wants to solve the shortfall by increasing the retention ratio.  How low would the dividend payout ratio have to be in order to eliminate the financing shortfall?</t>
  </si>
  <si>
    <t>EBIT</t>
  </si>
  <si>
    <t xml:space="preserve">   Total current assets</t>
  </si>
  <si>
    <t>f. Return the dividend payout ratio to 40%.  Now suppose Ottawa wants to make up any financing shortfall with increased debt.  How high would the debt/equity ratio have to be to make up the difference?</t>
  </si>
  <si>
    <t>Interest expense</t>
  </si>
  <si>
    <t>Property, plant, &amp; equipment</t>
  </si>
  <si>
    <r>
      <t xml:space="preserve">g. Given the above options, and any other options that you can find, make a recommendation for a </t>
    </r>
    <r>
      <rPr>
        <i/>
        <sz val="10"/>
        <rFont val="Times New Roman"/>
        <family val="1"/>
      </rPr>
      <t>reasonable</t>
    </r>
    <r>
      <rPr>
        <sz val="10"/>
        <rFont val="Times New Roman"/>
        <family val="1"/>
      </rPr>
      <t xml:space="preserve"> and </t>
    </r>
    <r>
      <rPr>
        <i/>
        <sz val="10"/>
        <rFont val="Times New Roman"/>
        <family val="1"/>
      </rPr>
      <t>practical</t>
    </r>
    <r>
      <rPr>
        <sz val="10"/>
        <rFont val="Times New Roman"/>
        <family val="1"/>
      </rPr>
      <t xml:space="preserve"> solution to Ottawa’s financing shortfall.  Your solution can involve changing multiple variables.</t>
    </r>
  </si>
  <si>
    <t>EBT</t>
  </si>
  <si>
    <t xml:space="preserve">   Total assets</t>
  </si>
  <si>
    <t>Tax</t>
  </si>
  <si>
    <t>Total debt</t>
  </si>
  <si>
    <t>Shareholders' equity</t>
  </si>
  <si>
    <t>Assumptions for 2014</t>
  </si>
  <si>
    <t xml:space="preserve">   Total liabilities &amp; equity</t>
  </si>
  <si>
    <t>Sales growth rate</t>
  </si>
  <si>
    <t>COGS/sales</t>
  </si>
  <si>
    <t>External funding required</t>
  </si>
  <si>
    <t>Oper. Exp./sales</t>
  </si>
  <si>
    <t>Sustainable growth rate</t>
  </si>
  <si>
    <t>Dividend payout ratio</t>
  </si>
  <si>
    <t>Tax rate</t>
  </si>
  <si>
    <t>Interest rate on debt</t>
  </si>
  <si>
    <t>Total debt/equity</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</si>
</sst>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0.000_);[Red]\(#,##0.000\)"/>
    <numFmt numFmtId="167" formatCode="#,##0.000_);\(#,##0.000\)"/>
    <numFmt numFmtId="168" formatCode="_(&quot;$&quot;* #,##0_);_(&quot;$&quot;* \(#,##0\);_(&quot;$&quot;* &quot;-&quot;??_);_(@_)"/>
    <numFmt numFmtId="169" formatCode="_(* #,##0_);_(* \(#,##0\);_(* &quot;-&quot;??_);_(@_)"/>
    <numFmt numFmtId="170" formatCode="0.0%"/>
  </numFmts>
  <fonts count="12">
    <font>
      <sz val="10"/>
      <name val="Arial"/>
      <family val="2"/>
    </font>
    <font>
      <sz val="11"/>
      <color theme="1"/>
      <name val="Calibri"/>
      <family val="2"/>
      <scheme val="minor"/>
    </font>
    <font>
      <sz val="10"/>
      <name val="Arial"/>
      <family val="2"/>
    </font>
    <font>
      <b/>
      <sz val="14"/>
      <name val="Times New Roman"/>
      <family val="1"/>
    </font>
    <font>
      <sz val="12"/>
      <name val="Times New Roman"/>
      <family val="1"/>
    </font>
    <font>
      <sz val="10"/>
      <name val="Times New Roman"/>
      <family val="1"/>
    </font>
    <font>
      <b/>
      <sz val="12"/>
      <name val="Times New Roman"/>
      <family val="1"/>
    </font>
    <font>
      <b/>
      <sz val="10"/>
      <name val="Times New Roman"/>
      <family val="1"/>
    </font>
    <font>
      <b/>
      <i/>
      <sz val="10"/>
      <name val="Times New Roman"/>
      <family val="1"/>
    </font>
    <font>
      <u val="doubleAccounting"/>
      <sz val="10"/>
      <name val="Times New Roman"/>
      <family val="1"/>
    </font>
    <font>
      <u/>
      <sz val="10"/>
      <name val="Times New Roman"/>
      <family val="1"/>
    </font>
    <font>
      <i/>
      <sz val="1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indexed="11"/>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17"/>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86">
    <xf numFmtId="0" fontId="0" fillId="0" borderId="0" xfId="0"/>
    <xf numFmtId="0" fontId="3" fillId="0" borderId="0" xfId="0" applyFont="1" applyAlignment="1"/>
    <xf numFmtId="0" fontId="4" fillId="0" borderId="0" xfId="0" applyFont="1" applyBorder="1"/>
    <xf numFmtId="0" fontId="0" fillId="0" borderId="0" xfId="0" applyBorder="1"/>
    <xf numFmtId="164" fontId="5" fillId="0" borderId="0" xfId="1" applyNumberFormat="1" applyFont="1" applyBorder="1"/>
    <xf numFmtId="9" fontId="5" fillId="0" borderId="0" xfId="2" applyFont="1" applyBorder="1"/>
    <xf numFmtId="164" fontId="5" fillId="0" borderId="0" xfId="1" applyNumberFormat="1" applyFont="1"/>
    <xf numFmtId="0" fontId="4" fillId="0" borderId="4" xfId="0" applyFont="1" applyFill="1" applyBorder="1" applyAlignment="1">
      <alignment horizontal="right"/>
    </xf>
    <xf numFmtId="0" fontId="6" fillId="0" borderId="4" xfId="0" applyFont="1" applyFill="1" applyBorder="1" applyAlignment="1">
      <alignment horizontal="right"/>
    </xf>
    <xf numFmtId="0" fontId="4" fillId="0" borderId="0" xfId="0" applyFont="1" applyFill="1"/>
    <xf numFmtId="43" fontId="4" fillId="0" borderId="0" xfId="1" applyFont="1" applyFill="1" applyAlignment="1">
      <alignment horizontal="right"/>
    </xf>
    <xf numFmtId="0" fontId="4" fillId="0" borderId="5" xfId="0" applyFont="1" applyFill="1" applyBorder="1"/>
    <xf numFmtId="43" fontId="4" fillId="0" borderId="5" xfId="1" applyFont="1" applyFill="1" applyBorder="1" applyAlignment="1">
      <alignment horizontal="right"/>
    </xf>
    <xf numFmtId="0" fontId="4" fillId="0" borderId="0" xfId="0" applyFont="1" applyFill="1" applyBorder="1"/>
    <xf numFmtId="10" fontId="0" fillId="0" borderId="0" xfId="2" applyNumberFormat="1" applyFont="1"/>
    <xf numFmtId="0" fontId="3" fillId="0" borderId="0" xfId="0" applyFont="1" applyBorder="1"/>
    <xf numFmtId="0" fontId="4" fillId="0" borderId="0" xfId="0" applyFont="1"/>
    <xf numFmtId="9" fontId="5" fillId="0" borderId="0" xfId="2" applyFont="1"/>
    <xf numFmtId="0" fontId="6" fillId="0" borderId="0" xfId="0" applyFont="1"/>
    <xf numFmtId="164" fontId="6" fillId="0" borderId="0" xfId="1" applyNumberFormat="1" applyFont="1"/>
    <xf numFmtId="164" fontId="6" fillId="0" borderId="0" xfId="1" applyNumberFormat="1" applyFont="1" applyAlignment="1">
      <alignment horizontal="left"/>
    </xf>
    <xf numFmtId="164" fontId="5" fillId="0" borderId="0" xfId="1" applyNumberFormat="1" applyFont="1" applyAlignment="1">
      <alignment horizontal="center"/>
    </xf>
    <xf numFmtId="164" fontId="7" fillId="0" borderId="0" xfId="1" applyNumberFormat="1" applyFont="1" applyAlignment="1">
      <alignment horizontal="center"/>
    </xf>
    <xf numFmtId="9" fontId="5" fillId="0" borderId="0" xfId="2" applyFont="1" applyAlignment="1">
      <alignment horizontal="center"/>
    </xf>
    <xf numFmtId="0" fontId="8" fillId="0" borderId="6" xfId="1" applyNumberFormat="1" applyFont="1" applyBorder="1" applyAlignment="1">
      <alignment horizontal="center"/>
    </xf>
    <xf numFmtId="9" fontId="7" fillId="0" borderId="6" xfId="2" applyFont="1" applyBorder="1" applyAlignment="1">
      <alignment horizontal="center"/>
    </xf>
    <xf numFmtId="0" fontId="8" fillId="0" borderId="6" xfId="1" applyNumberFormat="1" applyFont="1" applyBorder="1" applyAlignment="1">
      <alignment horizontal="right" wrapText="1"/>
    </xf>
    <xf numFmtId="0" fontId="7" fillId="0" borderId="0" xfId="1" applyNumberFormat="1" applyFont="1" applyBorder="1" applyAlignment="1">
      <alignment horizontal="right" wrapText="1"/>
    </xf>
    <xf numFmtId="164" fontId="7" fillId="0" borderId="0" xfId="1" applyNumberFormat="1" applyFont="1" applyBorder="1" applyAlignment="1">
      <alignment horizontal="right" wrapText="1"/>
    </xf>
    <xf numFmtId="165" fontId="5" fillId="0" borderId="0" xfId="3" applyNumberFormat="1" applyFont="1" applyBorder="1" applyAlignment="1">
      <alignment horizontal="right"/>
    </xf>
    <xf numFmtId="9" fontId="5" fillId="0" borderId="0" xfId="0" applyNumberFormat="1" applyFont="1" applyAlignment="1">
      <alignment horizontal="center"/>
    </xf>
    <xf numFmtId="166" fontId="5" fillId="0" borderId="0" xfId="0" applyNumberFormat="1" applyFont="1" applyBorder="1" applyAlignment="1">
      <alignment horizontal="right"/>
    </xf>
    <xf numFmtId="0" fontId="5" fillId="0" borderId="0" xfId="0" applyFont="1" applyAlignment="1">
      <alignment horizontal="center"/>
    </xf>
    <xf numFmtId="166" fontId="5" fillId="0" borderId="7" xfId="0" applyNumberFormat="1" applyFont="1" applyBorder="1" applyAlignment="1">
      <alignment horizontal="right"/>
    </xf>
    <xf numFmtId="164" fontId="5" fillId="0" borderId="7" xfId="1" applyNumberFormat="1" applyFont="1" applyBorder="1" applyAlignment="1">
      <alignment horizontal="right"/>
    </xf>
    <xf numFmtId="164" fontId="5" fillId="0" borderId="0" xfId="1" applyNumberFormat="1" applyFont="1" applyBorder="1" applyAlignment="1">
      <alignment horizontal="right"/>
    </xf>
    <xf numFmtId="166" fontId="5" fillId="0" borderId="0" xfId="0" applyNumberFormat="1" applyFont="1" applyAlignment="1">
      <alignment horizontal="right"/>
    </xf>
    <xf numFmtId="164" fontId="7" fillId="0" borderId="0" xfId="1" applyNumberFormat="1" applyFont="1"/>
    <xf numFmtId="166" fontId="5" fillId="0" borderId="0" xfId="0" applyNumberFormat="1" applyFont="1" applyAlignment="1">
      <alignment horizontal="center"/>
    </xf>
    <xf numFmtId="166" fontId="5" fillId="0" borderId="6" xfId="0" applyNumberFormat="1" applyFont="1" applyBorder="1" applyAlignment="1">
      <alignment horizontal="right"/>
    </xf>
    <xf numFmtId="165" fontId="9" fillId="0" borderId="8" xfId="3" applyNumberFormat="1" applyFont="1" applyBorder="1" applyAlignment="1">
      <alignment horizontal="right"/>
    </xf>
    <xf numFmtId="165" fontId="5" fillId="0" borderId="9" xfId="3" applyNumberFormat="1" applyFont="1" applyBorder="1" applyAlignment="1">
      <alignment horizontal="right"/>
    </xf>
    <xf numFmtId="167" fontId="5" fillId="0" borderId="0" xfId="0" applyNumberFormat="1" applyFont="1" applyBorder="1"/>
    <xf numFmtId="0" fontId="8" fillId="0" borderId="0" xfId="1" applyNumberFormat="1" applyFont="1" applyBorder="1" applyAlignment="1">
      <alignment horizontal="center"/>
    </xf>
    <xf numFmtId="165" fontId="9" fillId="0" borderId="7" xfId="3" applyNumberFormat="1" applyFont="1" applyBorder="1" applyAlignment="1">
      <alignment horizontal="right"/>
    </xf>
    <xf numFmtId="164" fontId="7" fillId="0" borderId="0" xfId="1" applyNumberFormat="1" applyFont="1" applyBorder="1"/>
    <xf numFmtId="0" fontId="5" fillId="0" borderId="0" xfId="0" applyFont="1" applyAlignment="1">
      <alignment horizontal="center" wrapText="1"/>
    </xf>
    <xf numFmtId="165" fontId="9" fillId="0" borderId="0" xfId="3" applyNumberFormat="1" applyFont="1" applyBorder="1" applyAlignment="1">
      <alignment horizontal="right"/>
    </xf>
    <xf numFmtId="164" fontId="5" fillId="0" borderId="0" xfId="1" applyNumberFormat="1" applyFont="1" applyAlignment="1">
      <alignment horizontal="right"/>
    </xf>
    <xf numFmtId="0" fontId="6" fillId="0" borderId="0" xfId="0" applyFont="1" applyBorder="1"/>
    <xf numFmtId="0" fontId="5" fillId="0" borderId="0" xfId="0" applyFont="1" applyBorder="1"/>
    <xf numFmtId="10" fontId="5" fillId="0" borderId="0" xfId="2" applyNumberFormat="1" applyFont="1" applyBorder="1"/>
    <xf numFmtId="43" fontId="5" fillId="0" borderId="0" xfId="1" applyFont="1" applyBorder="1"/>
    <xf numFmtId="43" fontId="5" fillId="0" borderId="0" xfId="1" applyFont="1" applyBorder="1" applyAlignment="1">
      <alignment horizontal="center"/>
    </xf>
    <xf numFmtId="0" fontId="5" fillId="0" borderId="0" xfId="0" applyFont="1"/>
    <xf numFmtId="0" fontId="5" fillId="2" borderId="0" xfId="0" applyFont="1" applyFill="1"/>
    <xf numFmtId="0" fontId="5" fillId="0" borderId="0" xfId="0" applyFont="1" applyAlignment="1">
      <alignment vertical="center"/>
    </xf>
    <xf numFmtId="0" fontId="10" fillId="0" borderId="0" xfId="0" applyFont="1" applyAlignment="1">
      <alignment horizontal="center"/>
    </xf>
    <xf numFmtId="168" fontId="5" fillId="0" borderId="0" xfId="3" applyNumberFormat="1" applyFont="1"/>
    <xf numFmtId="169" fontId="5" fillId="0" borderId="0" xfId="1" applyNumberFormat="1" applyFont="1"/>
    <xf numFmtId="169" fontId="5" fillId="0" borderId="6" xfId="1" applyNumberFormat="1" applyFont="1" applyBorder="1"/>
    <xf numFmtId="0" fontId="5" fillId="0" borderId="13" xfId="0" applyFont="1" applyBorder="1"/>
    <xf numFmtId="170" fontId="5" fillId="0" borderId="14" xfId="0" applyNumberFormat="1" applyFont="1" applyBorder="1"/>
    <xf numFmtId="0" fontId="11" fillId="0" borderId="0" xfId="0" applyFont="1"/>
    <xf numFmtId="169" fontId="5" fillId="0" borderId="0" xfId="0" applyNumberFormat="1" applyFont="1"/>
    <xf numFmtId="169" fontId="5" fillId="3" borderId="15" xfId="0" applyNumberFormat="1" applyFont="1" applyFill="1" applyBorder="1"/>
    <xf numFmtId="170" fontId="5" fillId="0" borderId="0" xfId="0" applyNumberFormat="1" applyFont="1"/>
    <xf numFmtId="170" fontId="5" fillId="3" borderId="15" xfId="2" applyNumberFormat="1" applyFont="1" applyFill="1" applyBorder="1"/>
    <xf numFmtId="0" fontId="5" fillId="0" borderId="0" xfId="0" applyFont="1" applyFill="1" applyBorder="1"/>
    <xf numFmtId="0" fontId="5" fillId="0" borderId="16" xfId="0" applyFont="1" applyBorder="1"/>
    <xf numFmtId="0" fontId="5" fillId="0" borderId="5" xfId="0" applyFont="1" applyBorder="1"/>
    <xf numFmtId="170" fontId="5" fillId="0" borderId="17" xfId="0" applyNumberFormat="1" applyFont="1" applyBorder="1"/>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Border="1" applyAlignment="1">
      <alignment wrapText="1"/>
    </xf>
    <xf numFmtId="0" fontId="5" fillId="0" borderId="0" xfId="0" applyFont="1" applyBorder="1" applyAlignment="1">
      <alignment wrapText="1"/>
    </xf>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164" fontId="7" fillId="0" borderId="0" xfId="1" applyNumberFormat="1" applyFont="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0" xfId="0" applyFont="1" applyAlignment="1">
      <alignment horizontal="left" vertical="top"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cellXfs>
  <cellStyles count="9">
    <cellStyle name="Comma 2" xfId="1"/>
    <cellStyle name="Comma 3" xfId="4"/>
    <cellStyle name="Currency 2" xfId="5"/>
    <cellStyle name="Currency 3" xfId="3"/>
    <cellStyle name="Normal" xfId="0" builtinId="0"/>
    <cellStyle name="Normal 2" xfId="6"/>
    <cellStyle name="Normal 3" xfId="7"/>
    <cellStyle name="Percent 2" xfId="2"/>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guid="{96D5BB00-F303-4E9E-9747-3FD13D712A2F}">
  <header guid="{96D5BB00-F303-4E9E-9747-3FD13D712A2F}" dateTime="2014-12-20T10:54:38" maxSheetId="4" userName="Marlena Pechan" r:id="rId1">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
  <sheetViews>
    <sheetView tabSelected="1" workbookViewId="0">
      <selection sqref="A1:XFD1"/>
    </sheetView>
  </sheetViews>
  <sheetFormatPr defaultRowHeight="12.75"/>
  <cols>
    <col min="1" max="1" width="13.28515625" customWidth="1"/>
    <col min="3" max="7" width="10.5703125" bestFit="1" customWidth="1"/>
  </cols>
  <sheetData>
    <row r="1" spans="1:14" s="2" customFormat="1" ht="18.75">
      <c r="A1" s="1" t="s">
        <v>0</v>
      </c>
    </row>
    <row r="2" spans="1:14" ht="57" customHeight="1">
      <c r="A2" s="72" t="s">
        <v>1</v>
      </c>
      <c r="B2" s="73"/>
      <c r="C2" s="73"/>
      <c r="D2" s="73"/>
      <c r="E2" s="73"/>
      <c r="F2" s="73"/>
      <c r="G2" s="73"/>
    </row>
    <row r="3" spans="1:14" ht="41.25" customHeight="1">
      <c r="A3" s="74" t="s">
        <v>2</v>
      </c>
      <c r="B3" s="75"/>
      <c r="C3" s="75"/>
      <c r="D3" s="75"/>
      <c r="E3" s="75"/>
      <c r="F3" s="75"/>
      <c r="G3" s="75"/>
    </row>
    <row r="4" spans="1:14">
      <c r="A4" s="3"/>
      <c r="B4" s="3"/>
      <c r="C4" s="3"/>
      <c r="D4" s="3"/>
      <c r="E4" s="3"/>
      <c r="F4" s="3"/>
      <c r="G4" s="3"/>
    </row>
    <row r="5" spans="1:14" s="6" customFormat="1" ht="13.5" thickBot="1">
      <c r="A5" s="4"/>
      <c r="B5" s="4"/>
      <c r="C5" s="5"/>
      <c r="D5" s="4"/>
      <c r="E5" s="4"/>
      <c r="F5" s="4"/>
      <c r="G5" s="4"/>
      <c r="H5" s="4"/>
      <c r="I5" s="4"/>
      <c r="J5" s="4"/>
      <c r="K5" s="4"/>
      <c r="L5" s="4"/>
    </row>
    <row r="6" spans="1:14" s="6" customFormat="1" ht="16.5" thickBot="1">
      <c r="A6" s="76" t="s">
        <v>3</v>
      </c>
      <c r="B6" s="77"/>
      <c r="C6" s="77"/>
      <c r="D6" s="77"/>
      <c r="E6" s="77"/>
      <c r="F6" s="77"/>
      <c r="G6" s="78"/>
      <c r="H6" s="4"/>
      <c r="I6" s="4"/>
      <c r="J6" s="4"/>
      <c r="K6" s="4"/>
      <c r="L6" s="4"/>
    </row>
    <row r="7" spans="1:14" s="6" customFormat="1" ht="15.75">
      <c r="A7" s="7"/>
      <c r="B7" s="8">
        <v>2009</v>
      </c>
      <c r="C7" s="8">
        <v>2010</v>
      </c>
      <c r="D7" s="8">
        <v>2011</v>
      </c>
      <c r="E7" s="8">
        <v>2012</v>
      </c>
      <c r="F7" s="8">
        <v>2013</v>
      </c>
      <c r="G7" s="8">
        <v>2014</v>
      </c>
      <c r="H7" s="4"/>
      <c r="I7" s="4"/>
      <c r="J7" s="4"/>
      <c r="K7" s="4"/>
      <c r="L7" s="4"/>
    </row>
    <row r="8" spans="1:14" s="6" customFormat="1" ht="15.75">
      <c r="A8" s="9" t="s">
        <v>4</v>
      </c>
      <c r="B8" s="10">
        <v>477.84</v>
      </c>
      <c r="C8" s="10">
        <v>491.62</v>
      </c>
      <c r="D8" s="10">
        <v>706.52</v>
      </c>
      <c r="E8" s="10">
        <v>792.01</v>
      </c>
      <c r="F8" s="10">
        <v>876.52</v>
      </c>
      <c r="G8" s="10">
        <v>1088.46</v>
      </c>
      <c r="H8" s="4"/>
      <c r="I8" s="4"/>
      <c r="J8" s="4"/>
      <c r="K8" s="4"/>
      <c r="L8" s="4"/>
      <c r="M8" s="4"/>
      <c r="N8" s="4"/>
    </row>
    <row r="9" spans="1:14" s="6" customFormat="1" ht="15.75">
      <c r="A9" s="9" t="s">
        <v>5</v>
      </c>
      <c r="B9" s="10">
        <v>0</v>
      </c>
      <c r="C9" s="10">
        <v>43.27</v>
      </c>
      <c r="D9" s="10">
        <v>26.31</v>
      </c>
      <c r="E9" s="10">
        <v>38.479999999999997</v>
      </c>
      <c r="F9" s="10">
        <v>44.84</v>
      </c>
      <c r="G9" s="10">
        <v>25.76</v>
      </c>
      <c r="H9" s="4"/>
      <c r="I9" s="4"/>
      <c r="J9" s="4"/>
      <c r="K9" s="4"/>
      <c r="L9" s="4"/>
      <c r="M9" s="4"/>
      <c r="N9" s="4"/>
    </row>
    <row r="10" spans="1:14" s="6" customFormat="1" ht="15.75">
      <c r="A10" s="9" t="s">
        <v>6</v>
      </c>
      <c r="B10" s="10">
        <v>0</v>
      </c>
      <c r="C10" s="10">
        <v>477.06</v>
      </c>
      <c r="D10" s="10">
        <v>648.41999999999996</v>
      </c>
      <c r="E10" s="10">
        <v>664.26</v>
      </c>
      <c r="F10" s="10">
        <v>697.16</v>
      </c>
      <c r="G10" s="10">
        <v>982.63</v>
      </c>
      <c r="H10" s="4"/>
      <c r="I10" s="4"/>
      <c r="J10" s="4"/>
      <c r="K10" s="4"/>
      <c r="L10" s="4"/>
      <c r="M10" s="4"/>
      <c r="N10" s="4"/>
    </row>
    <row r="11" spans="1:14" s="6" customFormat="1" ht="15.75">
      <c r="A11" s="9" t="s">
        <v>7</v>
      </c>
      <c r="B11" s="10">
        <v>0</v>
      </c>
      <c r="C11" s="10">
        <v>346.32</v>
      </c>
      <c r="D11" s="10">
        <v>426.01</v>
      </c>
      <c r="E11" s="10">
        <v>465.85</v>
      </c>
      <c r="F11" s="10">
        <v>432.91</v>
      </c>
      <c r="G11" s="10">
        <v>553.27</v>
      </c>
      <c r="H11" s="4"/>
      <c r="I11" s="4"/>
      <c r="J11" s="4"/>
      <c r="K11" s="4"/>
      <c r="L11" s="4"/>
      <c r="M11" s="4"/>
      <c r="N11" s="4"/>
    </row>
    <row r="12" spans="1:14" s="6" customFormat="1" ht="16.5" thickBot="1">
      <c r="A12" s="11" t="s">
        <v>8</v>
      </c>
      <c r="B12" s="12">
        <v>0</v>
      </c>
      <c r="C12" s="12">
        <v>0</v>
      </c>
      <c r="D12" s="12">
        <v>0</v>
      </c>
      <c r="E12" s="12">
        <v>0.8</v>
      </c>
      <c r="F12" s="12">
        <v>1.65</v>
      </c>
      <c r="G12" s="12">
        <v>2.2200000000000002</v>
      </c>
      <c r="H12" s="4"/>
      <c r="I12" s="4"/>
      <c r="J12" s="4"/>
      <c r="K12" s="4"/>
      <c r="L12" s="4"/>
      <c r="M12" s="4"/>
      <c r="N12" s="4"/>
    </row>
    <row r="14" spans="1:14" ht="15.75">
      <c r="A14" s="13"/>
      <c r="B14" s="14"/>
      <c r="C14" s="14"/>
      <c r="D14" s="14"/>
      <c r="E14" s="14"/>
      <c r="F14" s="14"/>
      <c r="G14" s="14"/>
    </row>
    <row r="15" spans="1:14" ht="15.75">
      <c r="A15" s="13"/>
      <c r="B15" s="14"/>
      <c r="C15" s="14"/>
      <c r="D15" s="14"/>
      <c r="E15" s="14"/>
      <c r="F15" s="14"/>
      <c r="G15" s="14"/>
    </row>
  </sheetData>
  <customSheetViews>
    <customSheetView guid="{3C1B59D0-38E0-4BC4-A82E-F2E615CD242E}">
      <selection sqref="A1:XFD1"/>
      <pageMargins left="0.75" right="0.75" top="1" bottom="1" header="0.5" footer="0.5"/>
      <headerFooter alignWithMargins="0"/>
    </customSheetView>
  </customSheetViews>
  <mergeCells count="3">
    <mergeCell ref="A2:G2"/>
    <mergeCell ref="A3:G3"/>
    <mergeCell ref="A6:G6"/>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L74"/>
  <sheetViews>
    <sheetView showGridLines="0" zoomScaleNormal="115" workbookViewId="0">
      <selection sqref="A1:XFD1"/>
    </sheetView>
  </sheetViews>
  <sheetFormatPr defaultColWidth="9.28515625" defaultRowHeight="12.75"/>
  <cols>
    <col min="1" max="1" width="32.28515625" style="6" bestFit="1" customWidth="1"/>
    <col min="2" max="2" width="11.28515625" style="6" bestFit="1" customWidth="1"/>
    <col min="3" max="3" width="15.42578125" style="17" bestFit="1" customWidth="1"/>
    <col min="4" max="5" width="11.7109375" style="6" customWidth="1"/>
    <col min="6" max="7" width="10.7109375" style="6" customWidth="1"/>
    <col min="8" max="9" width="10.5703125" style="4" customWidth="1"/>
    <col min="10" max="10" width="9.28515625" style="4" bestFit="1" customWidth="1"/>
    <col min="11" max="11" width="10.7109375" style="4" customWidth="1"/>
    <col min="12" max="12" width="9.28515625" style="4" bestFit="1" customWidth="1"/>
    <col min="13" max="13" width="10.7109375" style="6" customWidth="1"/>
    <col min="14" max="16384" width="9.28515625" style="6"/>
  </cols>
  <sheetData>
    <row r="1" spans="1:12" s="2" customFormat="1" ht="18.75">
      <c r="A1" s="15" t="s">
        <v>9</v>
      </c>
    </row>
    <row r="2" spans="1:12" ht="21.75" customHeight="1">
      <c r="A2" s="16" t="s">
        <v>10</v>
      </c>
    </row>
    <row r="3" spans="1:12" ht="15.75">
      <c r="A3" s="16" t="s">
        <v>11</v>
      </c>
    </row>
    <row r="4" spans="1:12" ht="18.75" customHeight="1">
      <c r="A4" s="18" t="s">
        <v>12</v>
      </c>
    </row>
    <row r="5" spans="1:12" ht="17.25" customHeight="1">
      <c r="A5" s="19" t="s">
        <v>13</v>
      </c>
    </row>
    <row r="6" spans="1:12" ht="47.25" customHeight="1">
      <c r="B6" s="20" t="s">
        <v>14</v>
      </c>
    </row>
    <row r="7" spans="1:12" ht="24" customHeight="1">
      <c r="B7" s="21"/>
      <c r="C7" s="21"/>
      <c r="D7" s="79" t="s">
        <v>15</v>
      </c>
      <c r="E7" s="79"/>
      <c r="F7" s="79"/>
      <c r="G7" s="79"/>
      <c r="H7" s="79"/>
    </row>
    <row r="8" spans="1:12" ht="18.75" customHeight="1">
      <c r="A8" s="22"/>
      <c r="B8" s="21"/>
      <c r="C8" s="23"/>
      <c r="D8" s="79" t="s">
        <v>16</v>
      </c>
      <c r="E8" s="79"/>
      <c r="F8" s="79"/>
      <c r="G8" s="79"/>
      <c r="H8" s="79"/>
    </row>
    <row r="9" spans="1:12" ht="13.5">
      <c r="B9" s="24">
        <v>2014</v>
      </c>
      <c r="C9" s="25" t="s">
        <v>17</v>
      </c>
      <c r="D9" s="26">
        <v>2015</v>
      </c>
      <c r="E9" s="26">
        <v>2016</v>
      </c>
      <c r="F9" s="26">
        <v>2017</v>
      </c>
      <c r="G9" s="26">
        <v>2018</v>
      </c>
      <c r="H9" s="26">
        <v>2019</v>
      </c>
      <c r="I9" s="27"/>
      <c r="J9" s="28"/>
      <c r="K9" s="28"/>
      <c r="L9" s="28"/>
    </row>
    <row r="10" spans="1:12">
      <c r="C10" s="23"/>
    </row>
    <row r="11" spans="1:12">
      <c r="A11" s="6" t="s">
        <v>4</v>
      </c>
      <c r="B11" s="29">
        <v>582.76199999999994</v>
      </c>
      <c r="C11" s="30">
        <v>0.12</v>
      </c>
      <c r="D11" s="6">
        <v>652.69344000000001</v>
      </c>
      <c r="E11" s="6">
        <v>731.01665280000009</v>
      </c>
      <c r="F11" s="6">
        <v>818.73865113600016</v>
      </c>
      <c r="G11" s="6">
        <v>916.98728927232025</v>
      </c>
      <c r="H11" s="6">
        <v>1027.0257639849988</v>
      </c>
    </row>
    <row r="12" spans="1:12">
      <c r="A12" s="6" t="s">
        <v>18</v>
      </c>
      <c r="B12" s="31">
        <v>240.828</v>
      </c>
      <c r="C12" s="30">
        <v>0.39</v>
      </c>
      <c r="D12" s="6">
        <v>254.5504416</v>
      </c>
      <c r="E12" s="6">
        <v>285.09649459200006</v>
      </c>
      <c r="F12" s="6">
        <v>319.30807394304009</v>
      </c>
      <c r="G12" s="6">
        <v>357.62504281620494</v>
      </c>
      <c r="H12" s="6">
        <v>400.54004795414954</v>
      </c>
    </row>
    <row r="13" spans="1:12">
      <c r="B13" s="31"/>
      <c r="C13" s="32"/>
      <c r="H13" s="6"/>
    </row>
    <row r="14" spans="1:12">
      <c r="A14" s="6" t="s">
        <v>19</v>
      </c>
      <c r="B14" s="33">
        <v>341.93399999999997</v>
      </c>
      <c r="C14" s="32"/>
      <c r="D14" s="34">
        <v>398.14299840000001</v>
      </c>
      <c r="E14" s="34">
        <v>445.92015820800003</v>
      </c>
      <c r="F14" s="34">
        <v>499.43057719296007</v>
      </c>
      <c r="G14" s="34">
        <v>559.36224645611537</v>
      </c>
      <c r="H14" s="34">
        <v>626.48571603084929</v>
      </c>
      <c r="I14" s="35"/>
      <c r="J14" s="35"/>
      <c r="K14" s="35"/>
      <c r="L14" s="35"/>
    </row>
    <row r="15" spans="1:12">
      <c r="A15" s="6" t="s">
        <v>20</v>
      </c>
      <c r="B15" s="36">
        <v>257.50700000000001</v>
      </c>
      <c r="C15" s="30">
        <v>0.49</v>
      </c>
      <c r="D15" s="6">
        <v>319.81978559999999</v>
      </c>
      <c r="E15" s="6">
        <v>358.19815987200002</v>
      </c>
      <c r="F15" s="6">
        <v>401.18193905664009</v>
      </c>
      <c r="G15" s="6">
        <v>449.32377174343691</v>
      </c>
      <c r="H15" s="6">
        <v>503.24262435264939</v>
      </c>
    </row>
    <row r="16" spans="1:12">
      <c r="B16" s="31"/>
      <c r="C16" s="32"/>
      <c r="H16" s="6"/>
    </row>
    <row r="17" spans="1:12">
      <c r="A17" s="6" t="s">
        <v>21</v>
      </c>
      <c r="B17" s="33">
        <v>84.426999999999964</v>
      </c>
      <c r="C17" s="32"/>
      <c r="D17" s="34">
        <v>78.323212800000022</v>
      </c>
      <c r="E17" s="34">
        <v>87.721998336000013</v>
      </c>
      <c r="F17" s="34">
        <v>98.248638136319983</v>
      </c>
      <c r="G17" s="34">
        <v>110.03847471267846</v>
      </c>
      <c r="H17" s="34">
        <v>123.2430916781999</v>
      </c>
      <c r="I17" s="35"/>
      <c r="J17" s="35"/>
      <c r="K17" s="35"/>
      <c r="L17" s="35"/>
    </row>
    <row r="18" spans="1:12">
      <c r="A18" s="6" t="s">
        <v>22</v>
      </c>
      <c r="B18" s="36">
        <v>25.221</v>
      </c>
      <c r="C18" s="30">
        <v>0.3</v>
      </c>
      <c r="D18" s="6">
        <v>29.371204800000001</v>
      </c>
      <c r="E18" s="6">
        <v>32.895749376000005</v>
      </c>
      <c r="F18" s="6">
        <v>36.843239301120008</v>
      </c>
      <c r="G18" s="6">
        <v>41.26442801725441</v>
      </c>
      <c r="H18" s="6">
        <v>46.216159379324942</v>
      </c>
    </row>
    <row r="19" spans="1:12">
      <c r="B19" s="31"/>
      <c r="C19" s="32"/>
      <c r="H19" s="6"/>
    </row>
    <row r="20" spans="1:12">
      <c r="A20" s="6" t="s">
        <v>23</v>
      </c>
      <c r="B20" s="33">
        <v>59.20599999999996</v>
      </c>
      <c r="C20" s="32"/>
      <c r="D20" s="34">
        <v>48.952008000000021</v>
      </c>
      <c r="E20" s="34">
        <v>54.826248960000008</v>
      </c>
      <c r="F20" s="34">
        <v>61.405398835199975</v>
      </c>
      <c r="G20" s="34">
        <v>68.774046695424062</v>
      </c>
      <c r="H20" s="34">
        <v>77.026932298874954</v>
      </c>
      <c r="I20" s="35"/>
      <c r="J20" s="35"/>
      <c r="K20" s="35"/>
      <c r="L20" s="35"/>
    </row>
    <row r="21" spans="1:12">
      <c r="A21" s="6" t="s">
        <v>24</v>
      </c>
      <c r="B21" s="36">
        <v>16.43</v>
      </c>
      <c r="C21" s="32" t="s">
        <v>25</v>
      </c>
      <c r="D21" s="37">
        <v>18.636266909090917</v>
      </c>
      <c r="E21" s="37">
        <v>18.800966348974239</v>
      </c>
      <c r="F21" s="37">
        <v>18.841411092447316</v>
      </c>
      <c r="G21" s="37">
        <v>18.732678585675938</v>
      </c>
      <c r="H21" s="37">
        <v>18.446159547652176</v>
      </c>
      <c r="J21" s="35"/>
      <c r="K21" s="35"/>
      <c r="L21" s="35"/>
    </row>
    <row r="22" spans="1:12">
      <c r="B22" s="31"/>
      <c r="C22" s="32"/>
      <c r="H22" s="6"/>
    </row>
    <row r="23" spans="1:12">
      <c r="A23" s="6" t="s">
        <v>26</v>
      </c>
      <c r="B23" s="33">
        <v>42.775999999999961</v>
      </c>
      <c r="C23" s="38"/>
      <c r="D23" s="34">
        <v>30.315741090909103</v>
      </c>
      <c r="E23" s="34">
        <v>36.025282611025773</v>
      </c>
      <c r="F23" s="34">
        <v>42.563987742752659</v>
      </c>
      <c r="G23" s="34">
        <v>50.04136810974812</v>
      </c>
      <c r="H23" s="34">
        <v>58.580772751222781</v>
      </c>
      <c r="I23" s="35"/>
      <c r="J23" s="35"/>
      <c r="K23" s="35"/>
      <c r="L23" s="35"/>
    </row>
    <row r="24" spans="1:12">
      <c r="A24" s="6" t="s">
        <v>27</v>
      </c>
      <c r="B24" s="39">
        <v>14.971</v>
      </c>
      <c r="C24" s="23">
        <v>0.35</v>
      </c>
      <c r="D24" s="6">
        <v>10.610509381818186</v>
      </c>
      <c r="E24" s="6">
        <v>12.608848913859021</v>
      </c>
      <c r="F24" s="6">
        <v>14.89739570996343</v>
      </c>
      <c r="G24" s="6">
        <v>17.51447883841184</v>
      </c>
      <c r="H24" s="6">
        <v>20.503270462927972</v>
      </c>
    </row>
    <row r="25" spans="1:12">
      <c r="B25" s="31"/>
      <c r="C25" s="32"/>
      <c r="H25" s="6"/>
    </row>
    <row r="26" spans="1:12" ht="15.75" thickBot="1">
      <c r="A26" s="6" t="s">
        <v>5</v>
      </c>
      <c r="B26" s="40">
        <v>27.805</v>
      </c>
      <c r="C26" s="32"/>
      <c r="D26" s="41">
        <v>19.705231709090917</v>
      </c>
      <c r="E26" s="41">
        <v>23.416433697166752</v>
      </c>
      <c r="F26" s="41">
        <v>27.666592032789229</v>
      </c>
      <c r="G26" s="41">
        <v>32.52688927133628</v>
      </c>
      <c r="H26" s="41">
        <v>38.077502288294809</v>
      </c>
      <c r="I26" s="35"/>
      <c r="J26" s="35"/>
      <c r="K26" s="35"/>
      <c r="L26" s="35"/>
    </row>
    <row r="27" spans="1:12" ht="13.5" thickTop="1">
      <c r="B27" s="31"/>
      <c r="C27" s="32"/>
      <c r="H27" s="6"/>
    </row>
    <row r="28" spans="1:12">
      <c r="B28" s="42"/>
      <c r="C28" s="32"/>
      <c r="H28" s="6"/>
    </row>
    <row r="29" spans="1:12" ht="13.5">
      <c r="B29" s="43"/>
      <c r="C29" s="32"/>
      <c r="D29" s="79" t="s">
        <v>28</v>
      </c>
      <c r="E29" s="79"/>
      <c r="F29" s="79"/>
      <c r="G29" s="79"/>
      <c r="H29" s="79"/>
    </row>
    <row r="30" spans="1:12">
      <c r="A30" s="6" t="s">
        <v>29</v>
      </c>
      <c r="B30" s="42"/>
      <c r="C30" s="32"/>
      <c r="H30" s="6"/>
    </row>
    <row r="31" spans="1:12">
      <c r="A31" s="6" t="s">
        <v>30</v>
      </c>
      <c r="B31" s="29">
        <v>7.1519999999999868</v>
      </c>
      <c r="C31" s="23">
        <v>0.02</v>
      </c>
      <c r="D31" s="6">
        <v>13.0538688</v>
      </c>
      <c r="E31" s="6">
        <v>14.620333056000002</v>
      </c>
      <c r="F31" s="6">
        <v>16.374773022720003</v>
      </c>
      <c r="G31" s="6">
        <v>18.339745785446407</v>
      </c>
      <c r="H31" s="6">
        <v>20.540515279699974</v>
      </c>
    </row>
    <row r="32" spans="1:12">
      <c r="A32" s="6" t="s">
        <v>31</v>
      </c>
      <c r="B32" s="31">
        <v>70.537999999999997</v>
      </c>
      <c r="C32" s="23">
        <v>0.13</v>
      </c>
      <c r="D32" s="6">
        <v>84.850147200000009</v>
      </c>
      <c r="E32" s="6">
        <v>95.032164864000009</v>
      </c>
      <c r="F32" s="6">
        <v>106.43602464768003</v>
      </c>
      <c r="G32" s="6">
        <v>119.20834760540164</v>
      </c>
      <c r="H32" s="6">
        <v>133.51334931804985</v>
      </c>
    </row>
    <row r="33" spans="1:12">
      <c r="A33" s="6" t="s">
        <v>32</v>
      </c>
      <c r="B33" s="31">
        <v>39.033000000000001</v>
      </c>
      <c r="C33" s="23">
        <v>0.05</v>
      </c>
      <c r="D33" s="6">
        <v>32.634672000000002</v>
      </c>
      <c r="E33" s="6">
        <v>36.550832640000003</v>
      </c>
      <c r="F33" s="6">
        <v>40.936932556800009</v>
      </c>
      <c r="G33" s="6">
        <v>45.849364463616013</v>
      </c>
      <c r="H33" s="6">
        <v>51.351288199249943</v>
      </c>
    </row>
    <row r="34" spans="1:12">
      <c r="A34" s="6" t="s">
        <v>33</v>
      </c>
      <c r="B34" s="31">
        <v>9.3390000000000004</v>
      </c>
      <c r="C34" s="23" t="s">
        <v>34</v>
      </c>
      <c r="D34" s="6">
        <v>9.3390000000000004</v>
      </c>
      <c r="E34" s="6">
        <v>9.3390000000000004</v>
      </c>
      <c r="F34" s="6">
        <v>9.3390000000000004</v>
      </c>
      <c r="G34" s="6">
        <v>9.3390000000000004</v>
      </c>
      <c r="H34" s="6">
        <v>9.3390000000000004</v>
      </c>
      <c r="J34" s="35"/>
      <c r="K34" s="35"/>
      <c r="L34" s="35"/>
    </row>
    <row r="35" spans="1:12">
      <c r="A35" s="6" t="s">
        <v>35</v>
      </c>
      <c r="B35" s="31">
        <v>27.076000000000001</v>
      </c>
      <c r="C35" s="23">
        <v>0.06</v>
      </c>
      <c r="D35" s="6">
        <v>39.161606399999997</v>
      </c>
      <c r="E35" s="6">
        <v>43.860999168000006</v>
      </c>
      <c r="F35" s="6">
        <v>49.124319068160005</v>
      </c>
      <c r="G35" s="6">
        <v>55.019237356339211</v>
      </c>
      <c r="H35" s="6">
        <v>61.621545839099923</v>
      </c>
    </row>
    <row r="36" spans="1:12">
      <c r="A36" s="21" t="s">
        <v>36</v>
      </c>
      <c r="B36" s="33">
        <v>153.13799999999998</v>
      </c>
      <c r="C36" s="32"/>
      <c r="D36" s="34">
        <v>179.03929440000002</v>
      </c>
      <c r="E36" s="34">
        <v>199.40332972800002</v>
      </c>
      <c r="F36" s="34">
        <v>222.21104929536006</v>
      </c>
      <c r="G36" s="34">
        <v>247.75569521080325</v>
      </c>
      <c r="H36" s="34">
        <v>276.36569863609969</v>
      </c>
      <c r="I36" s="35"/>
      <c r="J36" s="35"/>
      <c r="K36" s="35"/>
      <c r="L36" s="35"/>
    </row>
    <row r="37" spans="1:12">
      <c r="B37" s="31"/>
      <c r="C37" s="32"/>
      <c r="H37" s="6"/>
    </row>
    <row r="38" spans="1:12">
      <c r="A38" s="6" t="s">
        <v>37</v>
      </c>
      <c r="B38" s="33">
        <v>81.647999999999996</v>
      </c>
      <c r="C38" s="23">
        <v>0.15</v>
      </c>
      <c r="D38" s="6">
        <v>97.904015999999999</v>
      </c>
      <c r="E38" s="6">
        <v>109.65249792000002</v>
      </c>
      <c r="F38" s="6">
        <v>122.81079767040002</v>
      </c>
      <c r="G38" s="6">
        <v>137.54809339084804</v>
      </c>
      <c r="H38" s="6">
        <v>154.05386459774982</v>
      </c>
    </row>
    <row r="39" spans="1:12">
      <c r="A39" s="6" t="s">
        <v>38</v>
      </c>
      <c r="B39" s="31">
        <v>9.4149999999999991</v>
      </c>
      <c r="C39" s="32" t="s">
        <v>34</v>
      </c>
      <c r="D39" s="35">
        <v>9.4149999999999991</v>
      </c>
      <c r="E39" s="35">
        <v>9.4149999999999991</v>
      </c>
      <c r="F39" s="35">
        <v>9.4149999999999991</v>
      </c>
      <c r="G39" s="35">
        <v>9.4149999999999991</v>
      </c>
      <c r="H39" s="35">
        <v>9.4149999999999991</v>
      </c>
      <c r="I39" s="35"/>
      <c r="J39" s="35"/>
      <c r="K39" s="35"/>
      <c r="L39" s="35"/>
    </row>
    <row r="40" spans="1:12">
      <c r="A40" s="6" t="s">
        <v>39</v>
      </c>
      <c r="B40" s="31">
        <v>24.641999999999999</v>
      </c>
      <c r="C40" s="30">
        <v>0.05</v>
      </c>
      <c r="D40" s="35">
        <v>32.634672000000002</v>
      </c>
      <c r="E40" s="35">
        <v>36.550832640000003</v>
      </c>
      <c r="F40" s="35">
        <v>40.936932556800009</v>
      </c>
      <c r="G40" s="35">
        <v>45.849364463616013</v>
      </c>
      <c r="H40" s="35">
        <v>51.351288199249943</v>
      </c>
      <c r="I40" s="35"/>
      <c r="J40" s="35"/>
      <c r="K40" s="35"/>
      <c r="L40" s="35"/>
    </row>
    <row r="41" spans="1:12" ht="15">
      <c r="A41" s="21" t="s">
        <v>40</v>
      </c>
      <c r="B41" s="44">
        <v>268.84299999999996</v>
      </c>
      <c r="C41" s="32"/>
      <c r="D41" s="34">
        <v>318.99298240000007</v>
      </c>
      <c r="E41" s="34">
        <v>355.02166028800008</v>
      </c>
      <c r="F41" s="34">
        <v>395.37377952256008</v>
      </c>
      <c r="G41" s="34">
        <v>440.56815306526732</v>
      </c>
      <c r="H41" s="34">
        <v>491.18585143309951</v>
      </c>
      <c r="I41" s="35"/>
      <c r="J41" s="35"/>
      <c r="K41" s="35"/>
      <c r="L41" s="35"/>
    </row>
    <row r="42" spans="1:12">
      <c r="B42" s="31"/>
      <c r="C42" s="32"/>
      <c r="H42" s="6"/>
    </row>
    <row r="43" spans="1:12">
      <c r="A43" s="6" t="s">
        <v>41</v>
      </c>
      <c r="B43" s="31"/>
      <c r="C43" s="32"/>
      <c r="H43" s="6"/>
    </row>
    <row r="44" spans="1:12">
      <c r="A44" s="6" t="s">
        <v>42</v>
      </c>
      <c r="B44" s="29">
        <v>36.951000000000001</v>
      </c>
      <c r="C44" s="23">
        <v>0.06</v>
      </c>
      <c r="D44" s="6">
        <v>39.161606399999997</v>
      </c>
      <c r="E44" s="6">
        <v>43.860999168000006</v>
      </c>
      <c r="F44" s="6">
        <v>49.124319068160005</v>
      </c>
      <c r="G44" s="6">
        <v>55.019237356339211</v>
      </c>
      <c r="H44" s="6">
        <v>61.621545839099923</v>
      </c>
    </row>
    <row r="45" spans="1:12">
      <c r="A45" s="6" t="s">
        <v>43</v>
      </c>
      <c r="B45" s="31">
        <v>31.206</v>
      </c>
      <c r="C45" s="23">
        <v>0.05</v>
      </c>
      <c r="D45" s="6">
        <v>32.634672000000002</v>
      </c>
      <c r="E45" s="6">
        <v>36.550832640000003</v>
      </c>
      <c r="F45" s="6">
        <v>40.936932556800009</v>
      </c>
      <c r="G45" s="6">
        <v>45.849364463616013</v>
      </c>
      <c r="H45" s="6">
        <v>51.351288199249943</v>
      </c>
    </row>
    <row r="46" spans="1:12">
      <c r="A46" s="6" t="s">
        <v>44</v>
      </c>
      <c r="B46" s="31">
        <v>3.6629999999999998</v>
      </c>
      <c r="C46" s="38" t="s">
        <v>34</v>
      </c>
      <c r="D46" s="35">
        <v>3.6629999999999998</v>
      </c>
      <c r="E46" s="35">
        <v>3.6629999999999998</v>
      </c>
      <c r="F46" s="35">
        <v>3.6629999999999998</v>
      </c>
      <c r="G46" s="35">
        <v>3.6629999999999998</v>
      </c>
      <c r="H46" s="35">
        <v>3.6629999999999998</v>
      </c>
      <c r="I46" s="35"/>
      <c r="J46" s="35"/>
      <c r="K46" s="35"/>
      <c r="L46" s="35"/>
    </row>
    <row r="47" spans="1:12">
      <c r="A47" s="21" t="s">
        <v>45</v>
      </c>
      <c r="B47" s="33">
        <v>71.819999999999993</v>
      </c>
      <c r="C47" s="38"/>
      <c r="D47" s="34">
        <v>75.459278400000002</v>
      </c>
      <c r="E47" s="34">
        <v>84.074831808000013</v>
      </c>
      <c r="F47" s="34">
        <v>93.724251624960019</v>
      </c>
      <c r="G47" s="34">
        <v>104.53160181995521</v>
      </c>
      <c r="H47" s="34">
        <v>116.63583403834987</v>
      </c>
      <c r="I47" s="35"/>
      <c r="J47" s="35"/>
      <c r="K47" s="35"/>
      <c r="L47" s="35"/>
    </row>
    <row r="48" spans="1:12">
      <c r="B48" s="31"/>
      <c r="C48" s="32"/>
      <c r="H48" s="6"/>
    </row>
    <row r="49" spans="1:12">
      <c r="A49" s="6" t="s">
        <v>46</v>
      </c>
      <c r="B49" s="31">
        <v>157.72</v>
      </c>
      <c r="C49" s="32" t="s">
        <v>25</v>
      </c>
      <c r="D49" s="37">
        <v>186.36266909090915</v>
      </c>
      <c r="E49" s="37">
        <v>188.00966348974239</v>
      </c>
      <c r="F49" s="37">
        <v>188.41411092447316</v>
      </c>
      <c r="G49" s="37">
        <v>187.32678585675936</v>
      </c>
      <c r="H49" s="37">
        <v>184.46159547652175</v>
      </c>
      <c r="I49" s="45"/>
      <c r="J49" s="35"/>
      <c r="K49" s="35"/>
      <c r="L49" s="35"/>
    </row>
    <row r="50" spans="1:12">
      <c r="A50" s="6" t="s">
        <v>47</v>
      </c>
      <c r="B50" s="31">
        <v>21.417999999999999</v>
      </c>
      <c r="C50" s="23">
        <v>0.03</v>
      </c>
      <c r="D50" s="6">
        <v>19.580803199999998</v>
      </c>
      <c r="E50" s="6">
        <v>21.930499584000003</v>
      </c>
      <c r="F50" s="6">
        <v>24.562159534080003</v>
      </c>
      <c r="G50" s="6">
        <v>27.509618678169605</v>
      </c>
      <c r="H50" s="6">
        <v>30.810772919549962</v>
      </c>
    </row>
    <row r="51" spans="1:12">
      <c r="A51" s="21" t="s">
        <v>48</v>
      </c>
      <c r="B51" s="33">
        <v>250.958</v>
      </c>
      <c r="C51" s="32"/>
      <c r="D51" s="34">
        <v>281.40275069090916</v>
      </c>
      <c r="E51" s="34">
        <v>294.01499488174244</v>
      </c>
      <c r="F51" s="34">
        <v>306.70052208351319</v>
      </c>
      <c r="G51" s="34">
        <v>319.36800635488419</v>
      </c>
      <c r="H51" s="34">
        <v>331.90820243442158</v>
      </c>
      <c r="I51" s="35"/>
      <c r="J51" s="35"/>
      <c r="K51" s="35"/>
      <c r="L51" s="35"/>
    </row>
    <row r="52" spans="1:12">
      <c r="B52" s="31"/>
      <c r="C52" s="32"/>
      <c r="H52" s="6"/>
    </row>
    <row r="53" spans="1:12">
      <c r="A53" s="6" t="s">
        <v>49</v>
      </c>
      <c r="B53" s="31"/>
      <c r="C53" s="32"/>
      <c r="H53" s="6"/>
    </row>
    <row r="54" spans="1:12">
      <c r="A54" s="6" t="s">
        <v>50</v>
      </c>
      <c r="B54" s="31">
        <v>1.702</v>
      </c>
      <c r="C54" s="32" t="s">
        <v>34</v>
      </c>
      <c r="D54" s="35">
        <v>1.702</v>
      </c>
      <c r="E54" s="35">
        <v>1.702</v>
      </c>
      <c r="F54" s="35">
        <v>1.702</v>
      </c>
      <c r="G54" s="35">
        <v>1.702</v>
      </c>
      <c r="H54" s="35">
        <v>1.702</v>
      </c>
      <c r="I54" s="35"/>
      <c r="J54" s="35"/>
      <c r="K54" s="35"/>
      <c r="L54" s="35"/>
    </row>
    <row r="55" spans="1:12">
      <c r="A55" s="6" t="s">
        <v>51</v>
      </c>
      <c r="B55" s="31">
        <v>55.512999999999998</v>
      </c>
      <c r="C55" s="32" t="s">
        <v>34</v>
      </c>
      <c r="D55" s="35">
        <v>55.512999999999998</v>
      </c>
      <c r="E55" s="35">
        <v>55.512999999999998</v>
      </c>
      <c r="F55" s="35">
        <v>55.512999999999998</v>
      </c>
      <c r="G55" s="35">
        <v>55.512999999999998</v>
      </c>
      <c r="H55" s="35">
        <v>55.512999999999998</v>
      </c>
      <c r="I55" s="35"/>
      <c r="J55" s="35"/>
      <c r="K55" s="35"/>
      <c r="L55" s="35"/>
    </row>
    <row r="56" spans="1:12" ht="38.25">
      <c r="A56" s="6" t="s">
        <v>52</v>
      </c>
      <c r="B56" s="31">
        <v>118.729</v>
      </c>
      <c r="C56" s="46" t="s">
        <v>53</v>
      </c>
      <c r="D56" s="6">
        <v>138.43423170909091</v>
      </c>
      <c r="E56" s="6">
        <v>161.85066540625766</v>
      </c>
      <c r="F56" s="6">
        <v>189.51725743904689</v>
      </c>
      <c r="G56" s="6">
        <v>222.04414671038316</v>
      </c>
      <c r="H56" s="6">
        <v>260.12164899867798</v>
      </c>
      <c r="I56" s="45"/>
    </row>
    <row r="57" spans="1:12">
      <c r="A57" s="6" t="s">
        <v>54</v>
      </c>
      <c r="B57" s="31">
        <v>158.059</v>
      </c>
      <c r="C57" s="32" t="s">
        <v>34</v>
      </c>
      <c r="D57" s="35">
        <v>158.059</v>
      </c>
      <c r="E57" s="35">
        <v>158.059</v>
      </c>
      <c r="F57" s="35">
        <v>158.059</v>
      </c>
      <c r="G57" s="35">
        <v>158.059</v>
      </c>
      <c r="H57" s="35">
        <v>158.059</v>
      </c>
      <c r="I57" s="35"/>
      <c r="J57" s="35"/>
      <c r="K57" s="35"/>
      <c r="L57" s="35"/>
    </row>
    <row r="58" spans="1:12">
      <c r="B58" s="31"/>
      <c r="C58" s="32"/>
      <c r="H58" s="6"/>
    </row>
    <row r="59" spans="1:12">
      <c r="A59" s="21" t="s">
        <v>55</v>
      </c>
      <c r="B59" s="36">
        <v>17.885000000000002</v>
      </c>
      <c r="C59" s="38"/>
      <c r="D59" s="34">
        <v>37.590231709090915</v>
      </c>
      <c r="E59" s="34">
        <v>61.006665406257667</v>
      </c>
      <c r="F59" s="34">
        <v>88.673257439046893</v>
      </c>
      <c r="G59" s="34">
        <v>121.20014671038317</v>
      </c>
      <c r="H59" s="34">
        <v>159.27764899867796</v>
      </c>
      <c r="I59" s="35"/>
      <c r="J59" s="35"/>
      <c r="K59" s="35"/>
      <c r="L59" s="35"/>
    </row>
    <row r="60" spans="1:12">
      <c r="B60" s="31"/>
      <c r="C60" s="32"/>
      <c r="H60" s="6"/>
    </row>
    <row r="61" spans="1:12" ht="15">
      <c r="A61" s="6" t="s">
        <v>56</v>
      </c>
      <c r="B61" s="47">
        <v>268.84299999999996</v>
      </c>
      <c r="C61" s="38"/>
      <c r="D61" s="41">
        <v>318.99298240000007</v>
      </c>
      <c r="E61" s="41">
        <v>355.02166028800013</v>
      </c>
      <c r="F61" s="41">
        <v>395.37377952256008</v>
      </c>
      <c r="G61" s="41">
        <v>440.56815306526732</v>
      </c>
      <c r="H61" s="41">
        <v>491.18585143309951</v>
      </c>
      <c r="I61" s="35"/>
      <c r="J61" s="35"/>
      <c r="K61" s="35"/>
      <c r="L61" s="35"/>
    </row>
    <row r="62" spans="1:12">
      <c r="B62" s="48"/>
      <c r="H62" s="6"/>
    </row>
    <row r="63" spans="1:12" ht="15.75">
      <c r="A63" s="49"/>
      <c r="B63" s="50"/>
      <c r="C63" s="50"/>
      <c r="D63" s="50"/>
      <c r="E63" s="50"/>
      <c r="F63" s="50"/>
      <c r="G63" s="50"/>
      <c r="H63" s="50"/>
      <c r="I63" s="45"/>
      <c r="J63" s="45"/>
      <c r="K63" s="45"/>
      <c r="L63" s="45"/>
    </row>
    <row r="64" spans="1:12">
      <c r="A64" s="50"/>
      <c r="B64" s="51"/>
      <c r="C64" s="51"/>
      <c r="D64" s="51"/>
      <c r="E64" s="51"/>
      <c r="F64" s="51"/>
      <c r="G64" s="51"/>
      <c r="H64" s="51"/>
    </row>
    <row r="65" spans="1:8">
      <c r="A65" s="50"/>
      <c r="B65" s="52"/>
      <c r="C65" s="52"/>
      <c r="D65" s="52"/>
      <c r="E65" s="52"/>
      <c r="F65" s="52"/>
      <c r="G65" s="52"/>
      <c r="H65" s="52"/>
    </row>
    <row r="66" spans="1:8">
      <c r="A66" s="50"/>
      <c r="B66" s="52"/>
      <c r="C66" s="52"/>
      <c r="D66" s="52"/>
      <c r="E66" s="52"/>
      <c r="F66" s="52"/>
      <c r="G66" s="52"/>
      <c r="H66" s="52"/>
    </row>
    <row r="67" spans="1:8">
      <c r="A67" s="50"/>
      <c r="B67" s="53"/>
      <c r="C67" s="52"/>
      <c r="D67" s="52"/>
      <c r="E67" s="52"/>
      <c r="F67" s="52"/>
      <c r="G67" s="52"/>
      <c r="H67" s="52"/>
    </row>
    <row r="68" spans="1:8">
      <c r="A68" s="50"/>
      <c r="B68" s="53"/>
      <c r="C68" s="52"/>
      <c r="D68" s="5"/>
      <c r="E68" s="5"/>
      <c r="F68" s="5"/>
      <c r="G68" s="5"/>
      <c r="H68" s="5"/>
    </row>
    <row r="69" spans="1:8">
      <c r="A69" s="50"/>
      <c r="B69" s="53"/>
      <c r="C69" s="52"/>
      <c r="D69" s="5"/>
      <c r="E69" s="5"/>
      <c r="F69" s="5"/>
      <c r="G69" s="5"/>
      <c r="H69" s="5"/>
    </row>
    <row r="70" spans="1:8">
      <c r="A70" s="50"/>
      <c r="B70" s="50"/>
      <c r="C70" s="50"/>
      <c r="D70" s="5"/>
      <c r="E70" s="5"/>
      <c r="F70" s="5"/>
      <c r="G70" s="5"/>
      <c r="H70" s="5"/>
    </row>
    <row r="71" spans="1:8">
      <c r="A71" s="4"/>
      <c r="B71" s="4"/>
      <c r="C71" s="5"/>
      <c r="D71" s="4"/>
      <c r="E71" s="4"/>
      <c r="F71" s="4"/>
      <c r="G71" s="4"/>
    </row>
    <row r="72" spans="1:8">
      <c r="A72" s="4"/>
      <c r="B72" s="4"/>
      <c r="C72" s="5"/>
      <c r="D72" s="4"/>
      <c r="E72" s="4"/>
      <c r="F72" s="4"/>
      <c r="G72" s="4"/>
    </row>
    <row r="73" spans="1:8">
      <c r="A73" s="4"/>
      <c r="B73" s="4"/>
      <c r="C73" s="5"/>
      <c r="D73" s="4"/>
      <c r="E73" s="4"/>
      <c r="F73" s="4"/>
      <c r="G73" s="4"/>
    </row>
    <row r="74" spans="1:8">
      <c r="A74" s="4"/>
      <c r="B74" s="4"/>
      <c r="C74" s="5"/>
      <c r="D74" s="4"/>
      <c r="E74" s="4"/>
      <c r="F74" s="4"/>
      <c r="G74" s="4"/>
    </row>
  </sheetData>
  <customSheetViews>
    <customSheetView guid="{3C1B59D0-38E0-4BC4-A82E-F2E615CD242E}" showGridLines="0">
      <selection sqref="A1:XFD1"/>
      <rowBreaks count="1" manualBreakCount="1">
        <brk id="27" max="16383" man="1"/>
      </rowBreaks>
      <pageMargins left="0.36" right="0.25" top="1" bottom="0.49" header="0.5" footer="0.5"/>
      <pageSetup scale="85" orientation="landscape" r:id="rId1"/>
      <headerFooter alignWithMargins="0"/>
    </customSheetView>
  </customSheetViews>
  <mergeCells count="3">
    <mergeCell ref="D7:H7"/>
    <mergeCell ref="D8:H8"/>
    <mergeCell ref="D29:H29"/>
  </mergeCells>
  <pageMargins left="0.36" right="0.25" top="1" bottom="0.49" header="0.5" footer="0.5"/>
  <pageSetup scale="85" orientation="landscape" r:id="rId2"/>
  <headerFooter alignWithMargins="0"/>
  <rowBreaks count="1" manualBreakCount="1">
    <brk id="27" max="16383" man="1"/>
  </rowBreaks>
</worksheet>
</file>

<file path=xl/worksheets/sheet3.xml><?xml version="1.0" encoding="utf-8"?>
<worksheet xmlns="http://schemas.openxmlformats.org/spreadsheetml/2006/main" xmlns:r="http://schemas.openxmlformats.org/officeDocument/2006/relationships">
  <dimension ref="A1:O24"/>
  <sheetViews>
    <sheetView topLeftCell="C1" zoomScale="120" workbookViewId="0">
      <selection sqref="A1:XFD1"/>
    </sheetView>
  </sheetViews>
  <sheetFormatPr defaultColWidth="8.7109375" defaultRowHeight="12.75"/>
  <cols>
    <col min="1" max="1" width="16.7109375" style="54" customWidth="1"/>
    <col min="2" max="2" width="10.28515625" style="54" bestFit="1" customWidth="1"/>
    <col min="3" max="3" width="8.7109375" style="54" customWidth="1"/>
    <col min="4" max="4" width="6.7109375" style="54" customWidth="1"/>
    <col min="5" max="5" width="22.42578125" style="54" bestFit="1" customWidth="1"/>
    <col min="6" max="7" width="10.28515625" style="54" bestFit="1" customWidth="1"/>
    <col min="8" max="8" width="3.140625" style="55" customWidth="1"/>
    <col min="9" max="16384" width="8.7109375" style="54"/>
  </cols>
  <sheetData>
    <row r="1" spans="1:15" ht="18.75">
      <c r="A1" s="1" t="s">
        <v>57</v>
      </c>
    </row>
    <row r="2" spans="1:15">
      <c r="A2" s="80" t="s">
        <v>58</v>
      </c>
      <c r="B2" s="80"/>
      <c r="C2" s="80"/>
      <c r="D2" s="80"/>
      <c r="E2" s="80"/>
      <c r="F2" s="80"/>
      <c r="G2" s="80"/>
      <c r="I2" s="54" t="s">
        <v>59</v>
      </c>
    </row>
    <row r="3" spans="1:15">
      <c r="A3" s="80" t="s">
        <v>60</v>
      </c>
      <c r="B3" s="80"/>
      <c r="C3" s="80"/>
      <c r="D3" s="80"/>
      <c r="E3" s="80"/>
      <c r="F3" s="80"/>
      <c r="G3" s="80"/>
      <c r="I3" s="54" t="s">
        <v>61</v>
      </c>
    </row>
    <row r="5" spans="1:15" ht="13.5" thickBot="1">
      <c r="A5" s="81" t="s">
        <v>62</v>
      </c>
      <c r="B5" s="81"/>
      <c r="C5" s="81"/>
      <c r="E5" s="81" t="s">
        <v>63</v>
      </c>
      <c r="F5" s="81"/>
      <c r="G5" s="81"/>
      <c r="I5" s="56" t="s">
        <v>64</v>
      </c>
    </row>
    <row r="6" spans="1:15">
      <c r="A6" s="32"/>
      <c r="B6" s="32" t="s">
        <v>65</v>
      </c>
      <c r="C6" s="32" t="s">
        <v>66</v>
      </c>
      <c r="D6" s="32"/>
      <c r="E6" s="32"/>
      <c r="F6" s="32" t="s">
        <v>65</v>
      </c>
      <c r="G6" s="32" t="s">
        <v>66</v>
      </c>
      <c r="I6" s="56" t="s">
        <v>67</v>
      </c>
    </row>
    <row r="7" spans="1:15">
      <c r="B7" s="57">
        <v>2013</v>
      </c>
      <c r="C7" s="57">
        <v>2014</v>
      </c>
      <c r="F7" s="57">
        <v>2013</v>
      </c>
      <c r="G7" s="57">
        <v>2014</v>
      </c>
      <c r="I7" s="56" t="s">
        <v>68</v>
      </c>
    </row>
    <row r="8" spans="1:15">
      <c r="A8" s="54" t="s">
        <v>4</v>
      </c>
      <c r="B8" s="58">
        <v>3500</v>
      </c>
      <c r="C8" s="58">
        <f>B8*(1+C18)</f>
        <v>4024.9999999999995</v>
      </c>
      <c r="E8" s="54" t="s">
        <v>69</v>
      </c>
      <c r="F8" s="58">
        <v>150</v>
      </c>
      <c r="G8" s="58">
        <f>F8*(1+$C$18)</f>
        <v>172.5</v>
      </c>
      <c r="I8" s="56" t="s">
        <v>70</v>
      </c>
    </row>
    <row r="9" spans="1:15">
      <c r="A9" s="54" t="s">
        <v>71</v>
      </c>
      <c r="B9" s="59">
        <v>2775</v>
      </c>
      <c r="C9" s="59">
        <f>C19*C8</f>
        <v>3018.7499999999995</v>
      </c>
      <c r="E9" s="54" t="s">
        <v>72</v>
      </c>
      <c r="F9" s="59">
        <v>540</v>
      </c>
      <c r="G9" s="59">
        <f>F9*(1+$C$18)</f>
        <v>621</v>
      </c>
      <c r="I9" s="56" t="s">
        <v>73</v>
      </c>
    </row>
    <row r="10" spans="1:15">
      <c r="A10" s="54" t="s">
        <v>74</v>
      </c>
      <c r="B10" s="60">
        <v>360</v>
      </c>
      <c r="C10" s="60">
        <f>C20*C8</f>
        <v>402.5</v>
      </c>
      <c r="E10" s="54" t="s">
        <v>75</v>
      </c>
      <c r="F10" s="60">
        <v>1050</v>
      </c>
      <c r="G10" s="60">
        <f>F10*(1+$C$18)</f>
        <v>1207.5</v>
      </c>
      <c r="I10" s="56" t="s">
        <v>76</v>
      </c>
    </row>
    <row r="11" spans="1:15">
      <c r="A11" s="54" t="s">
        <v>77</v>
      </c>
      <c r="B11" s="59">
        <f>B8-B9-B10</f>
        <v>365</v>
      </c>
      <c r="C11" s="59">
        <f>C8-C9-C10</f>
        <v>603.75</v>
      </c>
      <c r="E11" s="54" t="s">
        <v>78</v>
      </c>
      <c r="F11" s="59">
        <f>F8+F9+F10</f>
        <v>1740</v>
      </c>
      <c r="G11" s="59">
        <f>G8+G9+G10</f>
        <v>2001</v>
      </c>
      <c r="I11" s="56" t="s">
        <v>79</v>
      </c>
    </row>
    <row r="12" spans="1:15">
      <c r="A12" s="54" t="s">
        <v>80</v>
      </c>
      <c r="B12" s="60">
        <v>68</v>
      </c>
      <c r="C12" s="60">
        <f>C23*F15</f>
        <v>79.631999999999991</v>
      </c>
      <c r="E12" s="54" t="s">
        <v>81</v>
      </c>
      <c r="F12" s="60">
        <v>1578</v>
      </c>
      <c r="G12" s="60">
        <f>F12*(1+C18)</f>
        <v>1814.6999999999998</v>
      </c>
      <c r="I12" s="82" t="s">
        <v>82</v>
      </c>
      <c r="J12" s="82"/>
      <c r="K12" s="82"/>
      <c r="L12" s="82"/>
      <c r="M12" s="82"/>
      <c r="N12" s="82"/>
      <c r="O12" s="82"/>
    </row>
    <row r="13" spans="1:15">
      <c r="A13" s="54" t="s">
        <v>83</v>
      </c>
      <c r="B13" s="59">
        <f>B11-B12</f>
        <v>297</v>
      </c>
      <c r="C13" s="59">
        <f>C11-C12</f>
        <v>524.11800000000005</v>
      </c>
      <c r="E13" s="54" t="s">
        <v>84</v>
      </c>
      <c r="F13" s="59">
        <f>F11+F12</f>
        <v>3318</v>
      </c>
      <c r="G13" s="59">
        <f>G11+G12</f>
        <v>3815.7</v>
      </c>
      <c r="I13" s="82"/>
      <c r="J13" s="82"/>
      <c r="K13" s="82"/>
      <c r="L13" s="82"/>
      <c r="M13" s="82"/>
      <c r="N13" s="82"/>
      <c r="O13" s="82"/>
    </row>
    <row r="14" spans="1:15">
      <c r="A14" s="54" t="s">
        <v>85</v>
      </c>
      <c r="B14" s="60">
        <v>102</v>
      </c>
      <c r="C14" s="60">
        <f>C22*C13</f>
        <v>183.44130000000001</v>
      </c>
      <c r="F14" s="59"/>
      <c r="G14" s="59"/>
      <c r="I14" s="82"/>
      <c r="J14" s="82"/>
      <c r="K14" s="82"/>
      <c r="L14" s="82"/>
      <c r="M14" s="82"/>
      <c r="N14" s="82"/>
      <c r="O14" s="82"/>
    </row>
    <row r="15" spans="1:15">
      <c r="A15" s="54" t="s">
        <v>5</v>
      </c>
      <c r="B15" s="58">
        <f>B13-B14</f>
        <v>195</v>
      </c>
      <c r="C15" s="58">
        <f>C13-C14</f>
        <v>340.67670000000004</v>
      </c>
      <c r="E15" s="54" t="s">
        <v>86</v>
      </c>
      <c r="F15" s="59">
        <v>1106</v>
      </c>
      <c r="G15" s="59">
        <f>C24*G16</f>
        <v>1208.2030099999999</v>
      </c>
      <c r="I15" s="82"/>
      <c r="J15" s="82"/>
      <c r="K15" s="82"/>
      <c r="L15" s="82"/>
      <c r="M15" s="82"/>
      <c r="N15" s="82"/>
      <c r="O15" s="82"/>
    </row>
    <row r="16" spans="1:15" ht="13.5" thickBot="1">
      <c r="E16" s="54" t="s">
        <v>87</v>
      </c>
      <c r="F16" s="60">
        <v>2212</v>
      </c>
      <c r="G16" s="60">
        <f>F16+(1-C21)*C15</f>
        <v>2416.4060199999999</v>
      </c>
      <c r="I16" s="82"/>
      <c r="J16" s="82"/>
      <c r="K16" s="82"/>
      <c r="L16" s="82"/>
      <c r="M16" s="82"/>
      <c r="N16" s="82"/>
      <c r="O16" s="82"/>
    </row>
    <row r="17" spans="1:15">
      <c r="A17" s="83" t="s">
        <v>88</v>
      </c>
      <c r="B17" s="84"/>
      <c r="C17" s="85"/>
      <c r="E17" s="54" t="s">
        <v>89</v>
      </c>
      <c r="F17" s="58">
        <f>SUM(F15:F16)</f>
        <v>3318</v>
      </c>
      <c r="G17" s="58">
        <f>SUM(G15:G16)</f>
        <v>3624.6090299999996</v>
      </c>
      <c r="I17" s="82"/>
      <c r="J17" s="82"/>
      <c r="K17" s="82"/>
      <c r="L17" s="82"/>
      <c r="M17" s="82"/>
      <c r="N17" s="82"/>
      <c r="O17" s="82"/>
    </row>
    <row r="18" spans="1:15">
      <c r="A18" s="61" t="s">
        <v>90</v>
      </c>
      <c r="B18" s="50"/>
      <c r="C18" s="62">
        <v>0.15</v>
      </c>
    </row>
    <row r="19" spans="1:15">
      <c r="A19" s="61" t="s">
        <v>91</v>
      </c>
      <c r="B19" s="50"/>
      <c r="C19" s="62">
        <v>0.75</v>
      </c>
      <c r="E19" s="63" t="s">
        <v>92</v>
      </c>
      <c r="F19" s="64"/>
      <c r="G19" s="65"/>
    </row>
    <row r="20" spans="1:15">
      <c r="A20" s="61" t="s">
        <v>93</v>
      </c>
      <c r="B20" s="50"/>
      <c r="C20" s="62">
        <v>0.1</v>
      </c>
      <c r="E20" s="63" t="s">
        <v>94</v>
      </c>
      <c r="F20" s="66"/>
      <c r="G20" s="67"/>
    </row>
    <row r="21" spans="1:15">
      <c r="A21" s="61" t="s">
        <v>95</v>
      </c>
      <c r="B21" s="50"/>
      <c r="C21" s="62">
        <v>0.4</v>
      </c>
    </row>
    <row r="22" spans="1:15">
      <c r="A22" s="68" t="s">
        <v>96</v>
      </c>
      <c r="C22" s="62">
        <v>0.35</v>
      </c>
    </row>
    <row r="23" spans="1:15">
      <c r="A23" s="68" t="s">
        <v>97</v>
      </c>
      <c r="C23" s="62">
        <v>7.1999999999999995E-2</v>
      </c>
    </row>
    <row r="24" spans="1:15" ht="13.5" thickBot="1">
      <c r="A24" s="69" t="s">
        <v>98</v>
      </c>
      <c r="B24" s="70"/>
      <c r="C24" s="71">
        <v>0.5</v>
      </c>
    </row>
  </sheetData>
  <customSheetViews>
    <customSheetView guid="{3C1B59D0-38E0-4BC4-A82E-F2E615CD242E}" scale="120" topLeftCell="C1">
      <selection sqref="A1:XFD1"/>
      <pageMargins left="0.75" right="0.75" top="1" bottom="1" header="0.5" footer="0.5"/>
      <pageSetup orientation="portrait" horizontalDpi="4294967293" verticalDpi="0" r:id="rId1"/>
      <headerFooter alignWithMargins="0"/>
    </customSheetView>
  </customSheetViews>
  <mergeCells count="6">
    <mergeCell ref="A2:G2"/>
    <mergeCell ref="A3:G3"/>
    <mergeCell ref="A5:C5"/>
    <mergeCell ref="E5:G5"/>
    <mergeCell ref="I12:O17"/>
    <mergeCell ref="A17:C17"/>
  </mergeCells>
  <pageMargins left="0.75" right="0.75" top="1" bottom="1" header="0.5" footer="0.5"/>
  <pageSetup orientation="portrait" horizontalDpi="4294967293" verticalDpi="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4.10</vt:lpstr>
      <vt:lpstr>4.11</vt:lpstr>
      <vt:lpstr>4.12</vt:lpstr>
    </vt:vector>
  </TitlesOfParts>
  <Company>The McGraw-Hill Companies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Bathurst, Noelle</dc:creator>
  <cp:lastModifiedBy>Marlena Pechan</cp:lastModifiedBy>
  <dcterms:created xsi:type="dcterms:W3CDTF">2014-12-11T14:52:19Z</dcterms:created>
  <dcterms:modified xsi:type="dcterms:W3CDTF">2014-12-20T17:54:38Z</dcterms:modified>
</cp:coreProperties>
</file>